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1970" windowHeight="7020"/>
  </bookViews>
  <sheets>
    <sheet name="Cálculo Rápido Consumo Tintas" sheetId="1" r:id="rId1"/>
  </sheets>
  <definedNames>
    <definedName name="_xlnm.Print_Area" localSheetId="0">'Cálculo Rápido Consumo Tintas'!$A$1:$J$27</definedName>
    <definedName name="Área_impressão_IM" localSheetId="0">'Cálculo Rápido Consumo Tintas'!$A$1:$J$27</definedName>
  </definedNames>
  <calcPr calcId="125725" iterate="1" iterateCount="1"/>
</workbook>
</file>

<file path=xl/calcChain.xml><?xml version="1.0" encoding="utf-8"?>
<calcChain xmlns="http://schemas.openxmlformats.org/spreadsheetml/2006/main">
  <c r="D25" i="1"/>
  <c r="H10"/>
  <c r="H12" s="1"/>
  <c r="Q43"/>
  <c r="Q38"/>
  <c r="Q32"/>
  <c r="Q24"/>
  <c r="Q16"/>
  <c r="Q8"/>
  <c r="Q45"/>
  <c r="G4"/>
  <c r="R43"/>
  <c r="R34"/>
  <c r="R28"/>
  <c r="R20"/>
  <c r="R12"/>
  <c r="D14"/>
  <c r="D12" s="1"/>
  <c r="D8" s="1"/>
  <c r="D10"/>
  <c r="H14"/>
  <c r="D6"/>
  <c r="H8" l="1"/>
  <c r="H18" s="1"/>
  <c r="I25" s="1"/>
  <c r="I26" l="1"/>
  <c r="D18"/>
  <c r="H16" l="1"/>
</calcChain>
</file>

<file path=xl/sharedStrings.xml><?xml version="1.0" encoding="utf-8"?>
<sst xmlns="http://schemas.openxmlformats.org/spreadsheetml/2006/main" count="79" uniqueCount="51">
  <si>
    <t>TRATAMENTO DE SUPERFICIE</t>
  </si>
  <si>
    <t>Cálculo dos Rendimentos Teórico / Prático</t>
  </si>
  <si>
    <t>Demãos:</t>
  </si>
  <si>
    <t>Área:</t>
  </si>
  <si>
    <t>m2</t>
  </si>
  <si>
    <t>Rendimento Teórico</t>
  </si>
  <si>
    <t>Rendimento Prático</t>
  </si>
  <si>
    <t>m2/Lt</t>
  </si>
  <si>
    <t>Volume de Sólidos</t>
  </si>
  <si>
    <t>%</t>
  </si>
  <si>
    <t>QTY de Produto</t>
  </si>
  <si>
    <t>LT</t>
  </si>
  <si>
    <t>microns</t>
  </si>
  <si>
    <t>Latas de 20 LT</t>
  </si>
  <si>
    <t>DFT - Espessura Seca</t>
  </si>
  <si>
    <t>Preço LT</t>
  </si>
  <si>
    <t>% de Perdas</t>
  </si>
  <si>
    <t>Custo Total</t>
  </si>
  <si>
    <t>Custo m2/LTS/Demãos</t>
  </si>
  <si>
    <t>Nr. Demãos</t>
  </si>
  <si>
    <t>% VS - Volume sólidos</t>
  </si>
  <si>
    <t>Área / m2</t>
  </si>
  <si>
    <t>DFT - Espessura seca</t>
  </si>
  <si>
    <t>Câmbio:</t>
  </si>
  <si>
    <t>Perdas</t>
  </si>
  <si>
    <t>Custo/m2/LT</t>
  </si>
  <si>
    <t>Custo do produto</t>
  </si>
  <si>
    <t xml:space="preserve"> 1 Demão---&gt;</t>
  </si>
  <si>
    <t>WFT - Espessura húmida</t>
  </si>
  <si>
    <t>Resultados</t>
  </si>
  <si>
    <t>Dados</t>
  </si>
  <si>
    <t>€</t>
  </si>
  <si>
    <t>un</t>
  </si>
  <si>
    <t>Espessura Seca Média</t>
  </si>
  <si>
    <t>Bottom</t>
  </si>
  <si>
    <t>DG</t>
  </si>
  <si>
    <t>Ret</t>
  </si>
  <si>
    <t>TS and Tours</t>
  </si>
  <si>
    <t>Ballast Tk's</t>
  </si>
  <si>
    <t>Voids spaces</t>
  </si>
  <si>
    <t>Deck's</t>
  </si>
  <si>
    <t>parcial</t>
  </si>
  <si>
    <t>Espessura Média</t>
  </si>
  <si>
    <t>Prenchimento Lacunas</t>
  </si>
  <si>
    <t>Lacunas</t>
  </si>
  <si>
    <t>A rectificar com reavalição Correcta dos Cálculios das Áreas a serem fornecidas pelo Estaleiro.</t>
  </si>
  <si>
    <t>DWF</t>
  </si>
  <si>
    <t>Parcial 1</t>
  </si>
  <si>
    <t>Parcial 2</t>
  </si>
  <si>
    <t>Parcial 3</t>
  </si>
  <si>
    <t xml:space="preserve"> Cálculo Sintese dos Consumos Médios de Tinta</t>
  </si>
</sst>
</file>

<file path=xl/styles.xml><?xml version="1.0" encoding="utf-8"?>
<styleSheet xmlns="http://schemas.openxmlformats.org/spreadsheetml/2006/main">
  <numFmts count="5">
    <numFmt numFmtId="164" formatCode="#,##0_);\(#,##0\)"/>
    <numFmt numFmtId="165" formatCode="#,##0.00_);\(#,##0.00\)"/>
    <numFmt numFmtId="167" formatCode="#,##0.00\ &quot;€&quot;"/>
    <numFmt numFmtId="177" formatCode="0.000"/>
    <numFmt numFmtId="178" formatCode="#,##0;[Red]#,##0"/>
  </numFmts>
  <fonts count="9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b/>
      <sz val="15"/>
      <name val="Courier"/>
      <family val="3"/>
    </font>
    <font>
      <b/>
      <sz val="10"/>
      <color rgb="FFFF0000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5" fontId="1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165" fontId="2" fillId="2" borderId="2" xfId="0" applyNumberFormat="1" applyFont="1" applyFill="1" applyBorder="1" applyAlignment="1" applyProtection="1">
      <alignment horizontal="center"/>
    </xf>
    <xf numFmtId="165" fontId="2" fillId="2" borderId="6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1" fillId="0" borderId="5" xfId="0" applyFont="1" applyBorder="1" applyAlignment="1">
      <alignment horizontal="center"/>
    </xf>
    <xf numFmtId="1" fontId="2" fillId="2" borderId="2" xfId="0" applyNumberFormat="1" applyFont="1" applyFill="1" applyBorder="1" applyAlignment="1" applyProtection="1">
      <alignment horizontal="center"/>
    </xf>
    <xf numFmtId="167" fontId="2" fillId="2" borderId="6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/>
    </xf>
    <xf numFmtId="164" fontId="2" fillId="4" borderId="0" xfId="0" applyNumberFormat="1" applyFont="1" applyFill="1" applyBorder="1" applyAlignment="1" applyProtection="1">
      <alignment horizontal="center"/>
    </xf>
    <xf numFmtId="0" fontId="0" fillId="3" borderId="5" xfId="0" applyFill="1" applyBorder="1"/>
    <xf numFmtId="2" fontId="2" fillId="3" borderId="6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5" xfId="0" applyFont="1" applyBorder="1"/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165" fontId="3" fillId="5" borderId="2" xfId="0" applyNumberFormat="1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5" fillId="0" borderId="8" xfId="0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1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5" borderId="5" xfId="0" applyFont="1" applyFill="1" applyBorder="1" applyAlignment="1">
      <alignment horizontal="center"/>
    </xf>
    <xf numFmtId="164" fontId="3" fillId="3" borderId="2" xfId="0" applyNumberFormat="1" applyFont="1" applyFill="1" applyBorder="1" applyAlignment="1" applyProtection="1">
      <alignment horizontal="center"/>
      <protection locked="0"/>
    </xf>
    <xf numFmtId="9" fontId="3" fillId="5" borderId="2" xfId="0" applyNumberFormat="1" applyFont="1" applyFill="1" applyBorder="1" applyAlignment="1" applyProtection="1">
      <alignment horizontal="center"/>
      <protection locked="0"/>
    </xf>
    <xf numFmtId="177" fontId="2" fillId="2" borderId="2" xfId="0" applyNumberFormat="1" applyFont="1" applyFill="1" applyBorder="1" applyAlignment="1" applyProtection="1">
      <alignment horizontal="center"/>
    </xf>
    <xf numFmtId="178" fontId="2" fillId="2" borderId="2" xfId="0" applyNumberFormat="1" applyFont="1" applyFill="1" applyBorder="1" applyAlignment="1" applyProtection="1">
      <alignment horizontal="center"/>
    </xf>
    <xf numFmtId="167" fontId="1" fillId="0" borderId="0" xfId="0" applyNumberFormat="1" applyFont="1"/>
    <xf numFmtId="2" fontId="2" fillId="2" borderId="2" xfId="0" applyNumberFormat="1" applyFont="1" applyFill="1" applyBorder="1" applyAlignment="1" applyProtection="1">
      <alignment horizontal="center"/>
    </xf>
    <xf numFmtId="0" fontId="2" fillId="6" borderId="0" xfId="0" applyFont="1" applyFill="1" applyBorder="1" applyAlignment="1">
      <alignment horizontal="center"/>
    </xf>
    <xf numFmtId="0" fontId="1" fillId="6" borderId="0" xfId="0" applyFont="1" applyFill="1" applyBorder="1"/>
    <xf numFmtId="165" fontId="2" fillId="6" borderId="0" xfId="0" applyNumberFormat="1" applyFont="1" applyFill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/>
    </xf>
    <xf numFmtId="164" fontId="2" fillId="6" borderId="0" xfId="0" applyNumberFormat="1" applyFont="1" applyFill="1" applyBorder="1" applyAlignment="1" applyProtection="1">
      <alignment horizontal="center"/>
    </xf>
    <xf numFmtId="0" fontId="0" fillId="6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D1" transitionEvaluation="1"/>
  <dimension ref="A2:S49"/>
  <sheetViews>
    <sheetView showGridLines="0" tabSelected="1" topLeftCell="D1" workbookViewId="0">
      <selection activeCell="G21" sqref="G21"/>
    </sheetView>
  </sheetViews>
  <sheetFormatPr defaultColWidth="9.625" defaultRowHeight="12"/>
  <cols>
    <col min="1" max="1" width="4.625" customWidth="1"/>
    <col min="2" max="2" width="10.75" customWidth="1"/>
    <col min="3" max="3" width="16.625" customWidth="1"/>
    <col min="4" max="4" width="13.625" customWidth="1"/>
    <col min="5" max="5" width="11.625" customWidth="1"/>
    <col min="7" max="7" width="10.625" customWidth="1"/>
    <col min="8" max="8" width="16.625" customWidth="1"/>
    <col min="10" max="10" width="1.625" customWidth="1"/>
    <col min="11" max="11" width="9.75" customWidth="1"/>
    <col min="12" max="12" width="9.375" customWidth="1"/>
    <col min="16" max="16" width="11.5" customWidth="1"/>
  </cols>
  <sheetData>
    <row r="2" spans="2:19" ht="12.75">
      <c r="B2" s="8" t="s">
        <v>0</v>
      </c>
      <c r="C2" s="9"/>
      <c r="D2" s="9" t="s">
        <v>50</v>
      </c>
      <c r="E2" s="9"/>
      <c r="F2" s="9"/>
      <c r="G2" s="9"/>
      <c r="H2" s="9"/>
      <c r="I2" s="2" t="s">
        <v>45</v>
      </c>
      <c r="J2" s="2"/>
      <c r="K2" s="2"/>
      <c r="L2" s="2"/>
    </row>
    <row r="3" spans="2:19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9" ht="13.5" thickBot="1">
      <c r="B4" s="1" t="s">
        <v>1</v>
      </c>
      <c r="C4" s="2"/>
      <c r="D4" s="2"/>
      <c r="E4" s="2"/>
      <c r="F4" s="10" t="s">
        <v>3</v>
      </c>
      <c r="G4" s="12">
        <f>I23</f>
        <v>24324</v>
      </c>
      <c r="H4" s="11" t="s">
        <v>4</v>
      </c>
      <c r="I4" s="2"/>
      <c r="J4" s="2"/>
      <c r="K4" s="2"/>
      <c r="L4" s="2"/>
      <c r="M4" s="36"/>
      <c r="N4" s="37"/>
      <c r="O4" s="38" t="s">
        <v>33</v>
      </c>
      <c r="P4" s="38"/>
      <c r="Q4" s="38"/>
      <c r="R4" s="37"/>
      <c r="S4" s="39"/>
    </row>
    <row r="5" spans="2:19" ht="13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0"/>
      <c r="N5" s="41"/>
      <c r="O5" s="41"/>
      <c r="P5" s="41"/>
      <c r="Q5" s="41"/>
      <c r="R5" s="41"/>
      <c r="S5" s="42"/>
    </row>
    <row r="6" spans="2:19" ht="13.5" thickBot="1">
      <c r="B6" s="1" t="s">
        <v>2</v>
      </c>
      <c r="C6" s="2"/>
      <c r="D6" s="3">
        <f>(I22)</f>
        <v>1</v>
      </c>
      <c r="E6" s="2"/>
      <c r="I6" s="2"/>
      <c r="J6" s="2"/>
      <c r="K6" s="2"/>
      <c r="L6" s="2"/>
      <c r="M6" s="40"/>
      <c r="N6" s="41"/>
      <c r="O6" s="41"/>
      <c r="P6" s="41"/>
      <c r="Q6" s="41"/>
      <c r="R6" s="41"/>
      <c r="S6" s="42"/>
    </row>
    <row r="7" spans="2:19" ht="12.75">
      <c r="B7" s="2"/>
      <c r="C7" s="2"/>
      <c r="D7" s="4"/>
      <c r="E7" s="2"/>
      <c r="F7" s="2"/>
      <c r="G7" s="2"/>
      <c r="H7" s="14"/>
      <c r="I7" s="2"/>
      <c r="J7" s="2"/>
      <c r="K7" s="25"/>
      <c r="L7" s="2"/>
      <c r="M7" s="40"/>
      <c r="N7" s="43" t="s">
        <v>34</v>
      </c>
      <c r="O7" s="50" t="s">
        <v>46</v>
      </c>
      <c r="P7" s="50"/>
      <c r="Q7" s="43" t="s">
        <v>44</v>
      </c>
      <c r="R7" s="41"/>
      <c r="S7" s="42"/>
    </row>
    <row r="8" spans="2:19" ht="12.75">
      <c r="B8" s="1" t="s">
        <v>5</v>
      </c>
      <c r="C8" s="2"/>
      <c r="D8" s="61">
        <f>1000/D12</f>
        <v>2.3028391167192428</v>
      </c>
      <c r="E8" s="2"/>
      <c r="F8" s="1" t="s">
        <v>6</v>
      </c>
      <c r="G8" s="2"/>
      <c r="H8" s="58">
        <f>D8*(100-D16)/100</f>
        <v>1.3126182965299684</v>
      </c>
      <c r="I8" s="1" t="s">
        <v>7</v>
      </c>
      <c r="J8" s="2"/>
      <c r="K8" s="26"/>
      <c r="L8" s="2"/>
      <c r="M8" s="40"/>
      <c r="N8" s="44">
        <v>2062</v>
      </c>
      <c r="O8" s="44">
        <v>200</v>
      </c>
      <c r="P8" s="45" t="s">
        <v>35</v>
      </c>
      <c r="Q8" s="46">
        <f>2*N8*0.04</f>
        <v>164.96</v>
      </c>
      <c r="R8" s="41"/>
      <c r="S8" s="42"/>
    </row>
    <row r="9" spans="2:19" ht="12.75">
      <c r="B9" s="2"/>
      <c r="C9" s="2"/>
      <c r="D9" s="4"/>
      <c r="E9" s="2"/>
      <c r="F9" s="2"/>
      <c r="G9" s="2"/>
      <c r="H9" s="4"/>
      <c r="I9" s="2"/>
      <c r="J9" s="2"/>
      <c r="K9" s="25"/>
      <c r="L9" s="2"/>
      <c r="M9" s="40"/>
      <c r="N9" s="44">
        <v>206</v>
      </c>
      <c r="O9" s="44">
        <v>50</v>
      </c>
      <c r="P9" s="45" t="s">
        <v>36</v>
      </c>
      <c r="Q9" s="41"/>
      <c r="R9" s="41"/>
      <c r="S9" s="42"/>
    </row>
    <row r="10" spans="2:19" ht="12.75">
      <c r="B10" s="1" t="s">
        <v>8</v>
      </c>
      <c r="C10" s="2"/>
      <c r="D10" s="5">
        <f>(D23)</f>
        <v>73</v>
      </c>
      <c r="E10" s="6" t="s">
        <v>9</v>
      </c>
      <c r="F10" s="1" t="s">
        <v>10</v>
      </c>
      <c r="G10" s="2"/>
      <c r="H10" s="59">
        <f>(G4/H8*D6)+Q43</f>
        <v>20476.821225666907</v>
      </c>
      <c r="I10" s="1" t="s">
        <v>11</v>
      </c>
      <c r="J10" s="2"/>
      <c r="K10" s="27"/>
      <c r="L10" s="2"/>
      <c r="M10" s="40"/>
      <c r="N10" s="44">
        <v>206</v>
      </c>
      <c r="O10" s="44">
        <v>50</v>
      </c>
      <c r="P10" s="45" t="s">
        <v>36</v>
      </c>
      <c r="Q10" s="41"/>
      <c r="R10" s="41"/>
      <c r="S10" s="42"/>
    </row>
    <row r="11" spans="2:19" ht="12.75">
      <c r="B11" s="2"/>
      <c r="C11" s="2"/>
      <c r="D11" s="4"/>
      <c r="E11" s="2"/>
      <c r="F11" s="2"/>
      <c r="G11" s="2"/>
      <c r="H11" s="4"/>
      <c r="I11" s="2"/>
      <c r="J11" s="2"/>
      <c r="K11" s="25"/>
      <c r="L11" s="2"/>
      <c r="M11" s="40"/>
      <c r="N11" s="44">
        <v>2062</v>
      </c>
      <c r="O11" s="44">
        <v>200</v>
      </c>
      <c r="P11" s="45" t="s">
        <v>35</v>
      </c>
      <c r="Q11" s="41"/>
      <c r="R11" s="41"/>
      <c r="S11" s="42"/>
    </row>
    <row r="12" spans="2:19" ht="12.75">
      <c r="B12" s="1" t="s">
        <v>28</v>
      </c>
      <c r="C12" s="2"/>
      <c r="D12" s="23">
        <f>(D14/D10*100)</f>
        <v>434.24657534246575</v>
      </c>
      <c r="E12" s="1" t="s">
        <v>12</v>
      </c>
      <c r="F12" s="1" t="s">
        <v>13</v>
      </c>
      <c r="G12" s="2"/>
      <c r="H12" s="15">
        <f>(H10/20)</f>
        <v>1023.8410612833453</v>
      </c>
      <c r="I12" s="2" t="s">
        <v>32</v>
      </c>
      <c r="J12" s="2"/>
      <c r="K12" s="27"/>
      <c r="L12" s="2"/>
      <c r="M12" s="40"/>
      <c r="N12" s="44"/>
      <c r="O12" s="44"/>
      <c r="P12" s="44"/>
      <c r="Q12" s="46" t="s">
        <v>47</v>
      </c>
      <c r="R12" s="43">
        <f>SUM(O8:O11)-(100)</f>
        <v>400</v>
      </c>
      <c r="S12" s="42"/>
    </row>
    <row r="13" spans="2:19" ht="12.75">
      <c r="B13" s="2"/>
      <c r="C13" s="2"/>
      <c r="D13" s="4"/>
      <c r="E13" s="2"/>
      <c r="F13" s="2"/>
      <c r="G13" s="2"/>
      <c r="H13" s="4"/>
      <c r="I13" s="2"/>
      <c r="J13" s="2"/>
      <c r="K13" s="62"/>
      <c r="L13" s="63"/>
      <c r="M13" s="40"/>
      <c r="N13" s="44"/>
      <c r="O13" s="44"/>
      <c r="P13" s="44"/>
      <c r="Q13" s="41"/>
      <c r="R13" s="41"/>
      <c r="S13" s="42"/>
    </row>
    <row r="14" spans="2:19" ht="12.75">
      <c r="B14" s="1" t="s">
        <v>14</v>
      </c>
      <c r="C14" s="2"/>
      <c r="D14" s="5">
        <f>(D24)</f>
        <v>317</v>
      </c>
      <c r="E14" s="1" t="s">
        <v>12</v>
      </c>
      <c r="F14" s="1" t="s">
        <v>15</v>
      </c>
      <c r="G14" s="2"/>
      <c r="H14" s="16">
        <f>(D26)</f>
        <v>8.99</v>
      </c>
      <c r="I14" s="1" t="s">
        <v>31</v>
      </c>
      <c r="J14" s="2"/>
      <c r="K14" s="64"/>
      <c r="L14" s="65"/>
      <c r="M14" s="47"/>
      <c r="N14" s="48" t="s">
        <v>37</v>
      </c>
      <c r="O14" s="49"/>
      <c r="P14" s="44"/>
      <c r="Q14" s="41"/>
      <c r="R14" s="41"/>
      <c r="S14" s="42"/>
    </row>
    <row r="15" spans="2:19" ht="12.75">
      <c r="B15" s="2"/>
      <c r="C15" s="2"/>
      <c r="D15" s="4"/>
      <c r="E15" s="2"/>
      <c r="F15" s="2"/>
      <c r="G15" s="2"/>
      <c r="H15" s="4"/>
      <c r="I15" s="60"/>
      <c r="J15" s="2"/>
      <c r="K15" s="62"/>
      <c r="L15" s="63"/>
      <c r="M15" s="40"/>
      <c r="N15" s="44"/>
      <c r="O15" s="44"/>
      <c r="P15" s="44"/>
      <c r="Q15" s="41"/>
      <c r="R15" s="41"/>
      <c r="S15" s="42"/>
    </row>
    <row r="16" spans="2:19" ht="12.75">
      <c r="B16" s="1" t="s">
        <v>16</v>
      </c>
      <c r="C16" s="2"/>
      <c r="D16" s="5">
        <v>43</v>
      </c>
      <c r="E16" s="6" t="s">
        <v>9</v>
      </c>
      <c r="F16" s="1" t="s">
        <v>17</v>
      </c>
      <c r="G16" s="2"/>
      <c r="H16" s="16">
        <f>(H10*H14)</f>
        <v>184086.6228187455</v>
      </c>
      <c r="I16" s="1" t="s">
        <v>31</v>
      </c>
      <c r="J16" s="2"/>
      <c r="K16" s="66"/>
      <c r="L16" s="65"/>
      <c r="M16" s="40"/>
      <c r="N16" s="44">
        <v>2120</v>
      </c>
      <c r="O16" s="44">
        <v>175</v>
      </c>
      <c r="P16" s="45" t="s">
        <v>35</v>
      </c>
      <c r="Q16" s="46">
        <f>2*N16*0.04</f>
        <v>169.6</v>
      </c>
      <c r="R16" s="41"/>
      <c r="S16" s="42"/>
    </row>
    <row r="17" spans="1:19" ht="12.75">
      <c r="B17" s="2"/>
      <c r="C17" s="2"/>
      <c r="D17" s="4"/>
      <c r="E17" s="2"/>
      <c r="F17" s="2"/>
      <c r="G17" s="2"/>
      <c r="H17" s="4"/>
      <c r="I17" s="2"/>
      <c r="J17" s="2"/>
      <c r="K17" s="62"/>
      <c r="L17" s="63"/>
      <c r="M17" s="40"/>
      <c r="N17" s="44">
        <v>318</v>
      </c>
      <c r="O17" s="44">
        <v>50</v>
      </c>
      <c r="P17" s="45" t="s">
        <v>36</v>
      </c>
      <c r="Q17" s="41"/>
      <c r="R17" s="41"/>
      <c r="S17" s="42"/>
    </row>
    <row r="18" spans="1:19" ht="13.5" thickBot="1">
      <c r="B18" s="1" t="s">
        <v>18</v>
      </c>
      <c r="C18" s="2"/>
      <c r="D18" s="24">
        <f>(H18/I24)</f>
        <v>6.8489065128574866</v>
      </c>
      <c r="E18" s="6" t="s">
        <v>31</v>
      </c>
      <c r="F18" s="1" t="s">
        <v>18</v>
      </c>
      <c r="G18" s="2"/>
      <c r="H18" s="17">
        <f>(H14/H8*D6)</f>
        <v>6.8489065128574866</v>
      </c>
      <c r="I18" s="1" t="s">
        <v>31</v>
      </c>
      <c r="J18" s="2"/>
      <c r="K18" s="64"/>
      <c r="L18" s="65"/>
      <c r="M18" s="40"/>
      <c r="N18" s="44">
        <v>318</v>
      </c>
      <c r="O18" s="44">
        <v>50</v>
      </c>
      <c r="P18" s="45" t="s">
        <v>36</v>
      </c>
      <c r="Q18" s="41"/>
      <c r="R18" s="41"/>
      <c r="S18" s="42"/>
    </row>
    <row r="19" spans="1:19" ht="12.75">
      <c r="B19" s="2"/>
      <c r="C19" s="2"/>
      <c r="D19" s="2"/>
      <c r="E19" s="2"/>
      <c r="F19" s="2"/>
      <c r="G19" s="2"/>
      <c r="H19" s="2"/>
      <c r="I19" s="2"/>
      <c r="J19" s="2"/>
      <c r="K19" s="67"/>
      <c r="L19" s="63"/>
      <c r="M19" s="40"/>
      <c r="N19" s="44">
        <v>2120</v>
      </c>
      <c r="O19" s="44">
        <v>175</v>
      </c>
      <c r="P19" s="45" t="s">
        <v>35</v>
      </c>
      <c r="Q19" s="41"/>
      <c r="R19" s="41"/>
      <c r="S19" s="42"/>
    </row>
    <row r="20" spans="1:19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0"/>
      <c r="N20" s="44"/>
      <c r="O20" s="44"/>
      <c r="P20" s="44"/>
      <c r="Q20" s="46" t="s">
        <v>48</v>
      </c>
      <c r="R20" s="43">
        <f>SUM(O16:O19)-(100)</f>
        <v>350</v>
      </c>
      <c r="S20" s="42"/>
    </row>
    <row r="21" spans="1:19" ht="13.5" thickBot="1">
      <c r="B21" s="2"/>
      <c r="C21" s="2"/>
      <c r="D21" s="2"/>
      <c r="E21" s="2"/>
      <c r="F21" s="2"/>
      <c r="G21" s="2"/>
      <c r="H21" s="2"/>
      <c r="I21" s="13"/>
      <c r="J21" s="2"/>
      <c r="K21" s="2"/>
      <c r="L21" s="2"/>
      <c r="M21" s="40"/>
      <c r="N21" s="44"/>
      <c r="O21" s="44"/>
      <c r="P21" s="44"/>
      <c r="Q21" s="41"/>
      <c r="R21" s="41"/>
      <c r="S21" s="42"/>
    </row>
    <row r="22" spans="1:19" ht="13.5" thickBot="1">
      <c r="B22" s="2"/>
      <c r="C22" s="2"/>
      <c r="D22" s="2"/>
      <c r="E22" s="2"/>
      <c r="F22" s="2"/>
      <c r="G22" s="2"/>
      <c r="H22" s="1" t="s">
        <v>19</v>
      </c>
      <c r="I22" s="19">
        <v>1</v>
      </c>
      <c r="J22" s="2"/>
      <c r="K22" s="2"/>
      <c r="L22" s="2"/>
      <c r="M22" s="40"/>
      <c r="N22" s="50" t="s">
        <v>38</v>
      </c>
      <c r="O22" s="44"/>
      <c r="P22" s="44"/>
      <c r="Q22" s="41"/>
      <c r="R22" s="41"/>
      <c r="S22" s="42"/>
    </row>
    <row r="23" spans="1:19" ht="12.75">
      <c r="B23" s="1" t="s">
        <v>20</v>
      </c>
      <c r="C23" s="2"/>
      <c r="D23" s="32">
        <v>73</v>
      </c>
      <c r="E23" s="1" t="s">
        <v>12</v>
      </c>
      <c r="F23" s="2"/>
      <c r="G23" s="2"/>
      <c r="H23" s="1" t="s">
        <v>21</v>
      </c>
      <c r="I23" s="20">
        <v>24324</v>
      </c>
      <c r="J23" s="2"/>
      <c r="K23" s="2"/>
      <c r="L23" s="2"/>
      <c r="M23" s="40"/>
      <c r="N23" s="44"/>
      <c r="O23" s="44"/>
      <c r="P23" s="44"/>
      <c r="Q23" s="41"/>
      <c r="R23" s="41"/>
      <c r="S23" s="42"/>
    </row>
    <row r="24" spans="1:19" ht="12.75">
      <c r="B24" s="1" t="s">
        <v>22</v>
      </c>
      <c r="C24" s="2"/>
      <c r="D24" s="33">
        <v>317</v>
      </c>
      <c r="E24" s="1" t="s">
        <v>12</v>
      </c>
      <c r="F24" s="2"/>
      <c r="G24" s="2"/>
      <c r="H24" s="1" t="s">
        <v>23</v>
      </c>
      <c r="I24" s="56">
        <v>1</v>
      </c>
      <c r="J24" s="2"/>
      <c r="K24" s="2"/>
      <c r="L24" s="2"/>
      <c r="M24" s="40"/>
      <c r="N24" s="44">
        <v>14234</v>
      </c>
      <c r="O24" s="44">
        <v>160</v>
      </c>
      <c r="P24" s="45" t="s">
        <v>35</v>
      </c>
      <c r="Q24" s="46">
        <f>2*N24*0.04</f>
        <v>1138.72</v>
      </c>
      <c r="R24" s="41"/>
      <c r="S24" s="42"/>
    </row>
    <row r="25" spans="1:19" ht="13.5" thickBot="1">
      <c r="B25" s="1" t="s">
        <v>24</v>
      </c>
      <c r="C25" s="2"/>
      <c r="D25" s="57">
        <f>D16/100</f>
        <v>0.43</v>
      </c>
      <c r="E25" s="1" t="s">
        <v>9</v>
      </c>
      <c r="F25" s="2"/>
      <c r="G25" s="2"/>
      <c r="H25" s="1" t="s">
        <v>25</v>
      </c>
      <c r="I25" s="29">
        <f>H18/2</f>
        <v>3.4244532564287433</v>
      </c>
      <c r="J25" s="2"/>
      <c r="K25" s="2"/>
      <c r="L25" s="2"/>
      <c r="M25" s="40"/>
      <c r="N25" s="44">
        <v>4982</v>
      </c>
      <c r="O25" s="44">
        <v>50</v>
      </c>
      <c r="P25" s="45" t="s">
        <v>36</v>
      </c>
      <c r="Q25" s="41"/>
      <c r="R25" s="41"/>
      <c r="S25" s="42"/>
    </row>
    <row r="26" spans="1:19" ht="13.5" thickBot="1">
      <c r="B26" s="1" t="s">
        <v>26</v>
      </c>
      <c r="C26" s="2"/>
      <c r="D26" s="34">
        <v>8.99</v>
      </c>
      <c r="E26" s="1" t="s">
        <v>31</v>
      </c>
      <c r="F26" s="2"/>
      <c r="G26" s="2"/>
      <c r="H26" s="7" t="s">
        <v>27</v>
      </c>
      <c r="I26" s="18">
        <f>($D$26/$H$8)</f>
        <v>6.8489065128574866</v>
      </c>
      <c r="J26" s="2"/>
      <c r="K26" s="30"/>
      <c r="L26" s="6" t="s">
        <v>31</v>
      </c>
      <c r="M26" s="40"/>
      <c r="N26" s="44">
        <v>4982</v>
      </c>
      <c r="O26" s="44">
        <v>50</v>
      </c>
      <c r="P26" s="45" t="s">
        <v>36</v>
      </c>
      <c r="Q26" s="41"/>
      <c r="R26" s="41"/>
      <c r="S26" s="42"/>
    </row>
    <row r="27" spans="1:19" ht="13.5" thickBot="1">
      <c r="B27" s="2" t="s">
        <v>43</v>
      </c>
      <c r="C27" s="2"/>
      <c r="D27" s="35">
        <v>0.04</v>
      </c>
      <c r="E27" s="2" t="s">
        <v>9</v>
      </c>
      <c r="F27" s="2"/>
      <c r="G27" s="2"/>
      <c r="H27" s="2"/>
      <c r="I27" s="2"/>
      <c r="J27" s="2"/>
      <c r="K27" s="2"/>
      <c r="L27" s="2"/>
      <c r="M27" s="40"/>
      <c r="N27" s="44">
        <v>14234</v>
      </c>
      <c r="O27" s="44">
        <v>175</v>
      </c>
      <c r="P27" s="45" t="s">
        <v>35</v>
      </c>
      <c r="Q27" s="41"/>
      <c r="R27" s="41"/>
      <c r="S27" s="42"/>
    </row>
    <row r="28" spans="1:19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0"/>
      <c r="N28" s="41"/>
      <c r="O28" s="44"/>
      <c r="P28" s="41"/>
      <c r="Q28" s="46" t="s">
        <v>49</v>
      </c>
      <c r="R28" s="43">
        <f>SUM(O24:O27)-(100)</f>
        <v>335</v>
      </c>
      <c r="S28" s="42"/>
    </row>
    <row r="29" spans="1:19" ht="12.75" thickBot="1">
      <c r="M29" s="40"/>
      <c r="N29" s="41"/>
      <c r="O29" s="41"/>
      <c r="P29" s="41"/>
      <c r="Q29" s="41"/>
      <c r="R29" s="41"/>
      <c r="S29" s="42"/>
    </row>
    <row r="30" spans="1:19" ht="13.5" thickBot="1">
      <c r="A30" s="21"/>
      <c r="B30" s="22" t="s">
        <v>29</v>
      </c>
      <c r="M30" s="40"/>
      <c r="N30" s="43" t="s">
        <v>39</v>
      </c>
      <c r="O30" s="43"/>
      <c r="P30" s="41"/>
      <c r="Q30" s="41"/>
      <c r="R30" s="41"/>
      <c r="S30" s="42"/>
    </row>
    <row r="31" spans="1:19" ht="12.75" thickBot="1">
      <c r="M31" s="40"/>
      <c r="N31" s="41"/>
      <c r="O31" s="41"/>
      <c r="P31" s="41"/>
      <c r="Q31" s="41"/>
      <c r="R31" s="41"/>
      <c r="S31" s="42"/>
    </row>
    <row r="32" spans="1:19" ht="13.5" thickBot="1">
      <c r="A32" s="28"/>
      <c r="B32" s="22" t="s">
        <v>30</v>
      </c>
      <c r="M32" s="40"/>
      <c r="N32" s="44">
        <v>4354</v>
      </c>
      <c r="O32" s="44">
        <v>200</v>
      </c>
      <c r="P32" s="46" t="s">
        <v>35</v>
      </c>
      <c r="Q32" s="46">
        <f>2*N32*0.04</f>
        <v>348.32</v>
      </c>
      <c r="R32" s="41"/>
      <c r="S32" s="42"/>
    </row>
    <row r="33" spans="13:19">
      <c r="M33" s="40"/>
      <c r="N33" s="44">
        <v>4354</v>
      </c>
      <c r="O33" s="44">
        <v>50</v>
      </c>
      <c r="P33" s="46" t="s">
        <v>36</v>
      </c>
      <c r="Q33" s="41"/>
      <c r="R33" s="41"/>
      <c r="S33" s="42"/>
    </row>
    <row r="34" spans="13:19">
      <c r="M34" s="40"/>
      <c r="N34" s="44"/>
      <c r="O34" s="44"/>
      <c r="P34" s="41"/>
      <c r="Q34" s="41"/>
      <c r="R34" s="43">
        <f>SUM(O30:O33)-(100)</f>
        <v>150</v>
      </c>
      <c r="S34" s="42"/>
    </row>
    <row r="35" spans="13:19">
      <c r="M35" s="40"/>
      <c r="N35" s="44"/>
      <c r="O35" s="44"/>
      <c r="P35" s="41"/>
      <c r="Q35" s="41"/>
      <c r="R35" s="41"/>
      <c r="S35" s="42"/>
    </row>
    <row r="36" spans="13:19">
      <c r="M36" s="40"/>
      <c r="N36" s="50" t="s">
        <v>40</v>
      </c>
      <c r="O36" s="44"/>
      <c r="P36" s="41"/>
      <c r="Q36" s="41"/>
      <c r="R36" s="41"/>
      <c r="S36" s="42"/>
    </row>
    <row r="37" spans="13:19">
      <c r="M37" s="40"/>
      <c r="N37" s="44"/>
      <c r="O37" s="44"/>
      <c r="P37" s="41"/>
      <c r="Q37" s="41"/>
      <c r="R37" s="41"/>
      <c r="S37" s="42"/>
    </row>
    <row r="38" spans="13:19">
      <c r="M38" s="40"/>
      <c r="N38" s="44">
        <v>1554</v>
      </c>
      <c r="O38" s="44">
        <v>175</v>
      </c>
      <c r="P38" s="46" t="s">
        <v>35</v>
      </c>
      <c r="Q38" s="46">
        <f>2*N38*0.04</f>
        <v>124.32000000000001</v>
      </c>
      <c r="R38" s="41"/>
      <c r="S38" s="42"/>
    </row>
    <row r="39" spans="13:19">
      <c r="M39" s="40"/>
      <c r="N39" s="44">
        <v>311</v>
      </c>
      <c r="O39" s="44">
        <v>50</v>
      </c>
      <c r="P39" s="46" t="s">
        <v>36</v>
      </c>
      <c r="Q39" s="41"/>
      <c r="R39" s="41"/>
      <c r="S39" s="42"/>
    </row>
    <row r="40" spans="13:19">
      <c r="M40" s="40"/>
      <c r="N40" s="44">
        <v>311</v>
      </c>
      <c r="O40" s="44">
        <v>50</v>
      </c>
      <c r="P40" s="41"/>
      <c r="Q40" s="41"/>
      <c r="R40" s="41"/>
      <c r="S40" s="42"/>
    </row>
    <row r="41" spans="13:19">
      <c r="M41" s="40"/>
      <c r="N41" s="44">
        <v>1554</v>
      </c>
      <c r="O41" s="44">
        <v>175</v>
      </c>
      <c r="P41" s="46" t="s">
        <v>35</v>
      </c>
      <c r="Q41" s="41"/>
      <c r="R41" s="41"/>
      <c r="S41" s="42"/>
    </row>
    <row r="42" spans="13:19" ht="12.75" thickBot="1">
      <c r="M42" s="40"/>
      <c r="N42" s="41"/>
      <c r="O42" s="44"/>
      <c r="P42" s="41"/>
      <c r="Q42" s="41"/>
      <c r="R42" s="41"/>
      <c r="S42" s="42"/>
    </row>
    <row r="43" spans="13:19" ht="16.5" customHeight="1" thickBot="1">
      <c r="M43" s="40"/>
      <c r="N43" s="41"/>
      <c r="O43" s="41"/>
      <c r="P43" s="46" t="s">
        <v>41</v>
      </c>
      <c r="Q43" s="31">
        <f>SUM(Q8:Q41)</f>
        <v>1945.9199999999998</v>
      </c>
      <c r="R43" s="43">
        <f>SUM(O38:O41)-(100)</f>
        <v>350</v>
      </c>
      <c r="S43" s="42"/>
    </row>
    <row r="44" spans="13:19" ht="12.75" thickBot="1">
      <c r="M44" s="40"/>
      <c r="N44" s="41"/>
      <c r="O44" s="41"/>
      <c r="P44" s="41"/>
      <c r="Q44" s="41"/>
      <c r="R44" s="41"/>
      <c r="S44" s="42"/>
    </row>
    <row r="45" spans="13:19" ht="19.5" thickBot="1">
      <c r="M45" s="40"/>
      <c r="N45" s="41"/>
      <c r="O45" s="51"/>
      <c r="P45" s="43" t="s">
        <v>42</v>
      </c>
      <c r="Q45" s="55">
        <f>SUM(R12:R43)/5</f>
        <v>317</v>
      </c>
      <c r="R45" s="43" t="s">
        <v>12</v>
      </c>
      <c r="S45" s="42"/>
    </row>
    <row r="46" spans="13:19">
      <c r="M46" s="40"/>
      <c r="N46" s="41"/>
      <c r="O46" s="41"/>
      <c r="P46" s="41"/>
      <c r="Q46" s="41"/>
      <c r="R46" s="41"/>
      <c r="S46" s="42"/>
    </row>
    <row r="47" spans="13:19">
      <c r="M47" s="40"/>
      <c r="N47" s="41"/>
      <c r="O47" s="41"/>
      <c r="P47" s="41"/>
      <c r="Q47" s="41"/>
      <c r="R47" s="41"/>
      <c r="S47" s="42"/>
    </row>
    <row r="48" spans="13:19">
      <c r="M48" s="40"/>
      <c r="N48" s="41"/>
      <c r="O48" s="41"/>
      <c r="P48" s="41"/>
      <c r="Q48" s="41"/>
      <c r="R48" s="41"/>
      <c r="S48" s="42"/>
    </row>
    <row r="49" spans="13:19" ht="12.75" thickBot="1">
      <c r="M49" s="52"/>
      <c r="N49" s="53"/>
      <c r="O49" s="53"/>
      <c r="P49" s="53"/>
      <c r="Q49" s="53"/>
      <c r="R49" s="53"/>
      <c r="S49" s="54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Cálculo Rápido Consumo Tintas</vt:lpstr>
      <vt:lpstr>'Cálculo Rápido Consumo Tintas'!Área_de_Impressão</vt:lpstr>
      <vt:lpstr>'Cálculo Rápido Consumo Tintas'!Área_impressão_IM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Tratamento de Superfícies</dc:title>
  <dc:subject>Cálculo de Quantidades</dc:subject>
  <dc:creator>Albano Nunes</dc:creator>
  <cp:lastModifiedBy>User</cp:lastModifiedBy>
  <dcterms:created xsi:type="dcterms:W3CDTF">2000-01-31T20:07:37Z</dcterms:created>
  <dcterms:modified xsi:type="dcterms:W3CDTF">2012-02-29T13:03:16Z</dcterms:modified>
</cp:coreProperties>
</file>